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CornellAc\ECE 4760\"/>
    </mc:Choice>
  </mc:AlternateContent>
  <bookViews>
    <workbookView xWindow="0" yWindow="0" windowWidth="15345" windowHeight="44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C53" i="1" l="1"/>
  <c r="C54" i="1"/>
  <c r="C55" i="1"/>
  <c r="C56" i="1"/>
  <c r="D56" i="1" s="1"/>
  <c r="C57" i="1"/>
  <c r="C52" i="1"/>
  <c r="D52" i="1" s="1"/>
  <c r="D38" i="1"/>
  <c r="D39" i="1"/>
  <c r="D40" i="1"/>
  <c r="D41" i="1"/>
  <c r="D42" i="1"/>
  <c r="D43" i="1"/>
  <c r="D44" i="1"/>
  <c r="D53" i="1"/>
  <c r="D54" i="1"/>
  <c r="D55" i="1"/>
  <c r="D57" i="1"/>
  <c r="D37" i="1"/>
  <c r="C38" i="1"/>
  <c r="C39" i="1"/>
  <c r="C40" i="1"/>
  <c r="C41" i="1"/>
  <c r="C42" i="1"/>
  <c r="C43" i="1"/>
  <c r="C44" i="1"/>
  <c r="C37" i="1"/>
  <c r="D9" i="1"/>
  <c r="D10" i="1"/>
  <c r="D11" i="1"/>
  <c r="D12" i="1"/>
  <c r="D13" i="1"/>
  <c r="D14" i="1"/>
  <c r="D15" i="1"/>
  <c r="D16" i="1"/>
  <c r="D8" i="1"/>
  <c r="D25" i="1"/>
  <c r="D26" i="1"/>
  <c r="D27" i="1"/>
  <c r="D28" i="1"/>
  <c r="D29" i="1"/>
  <c r="D30" i="1"/>
  <c r="D31" i="1"/>
  <c r="D24" i="1"/>
  <c r="C25" i="1"/>
  <c r="C26" i="1"/>
  <c r="C27" i="1"/>
  <c r="C28" i="1"/>
  <c r="C29" i="1"/>
  <c r="C30" i="1"/>
  <c r="C31" i="1"/>
  <c r="C24" i="1"/>
  <c r="C8" i="1"/>
  <c r="C9" i="1"/>
  <c r="C10" i="1"/>
  <c r="C11" i="1"/>
  <c r="C12" i="1"/>
  <c r="C13" i="1"/>
  <c r="C14" i="1"/>
  <c r="C15" i="1"/>
  <c r="C16" i="1"/>
  <c r="C7" i="1"/>
</calcChain>
</file>

<file path=xl/sharedStrings.xml><?xml version="1.0" encoding="utf-8"?>
<sst xmlns="http://schemas.openxmlformats.org/spreadsheetml/2006/main" count="29" uniqueCount="19">
  <si>
    <t>Current Level 0:</t>
  </si>
  <si>
    <t>Nominal Resistance</t>
  </si>
  <si>
    <t>Raw ADC</t>
  </si>
  <si>
    <t>backcalculated R</t>
  </si>
  <si>
    <t>Current Level 3:</t>
  </si>
  <si>
    <t>Error</t>
  </si>
  <si>
    <t>Current Level 2</t>
  </si>
  <si>
    <t>error</t>
  </si>
  <si>
    <t>n/a</t>
  </si>
  <si>
    <t>Current Level 1</t>
  </si>
  <si>
    <t>Calibration of the CTMU Current source in the PIC32</t>
  </si>
  <si>
    <t>Alex Parkhurst</t>
  </si>
  <si>
    <t>anp56</t>
  </si>
  <si>
    <t xml:space="preserve">at </t>
  </si>
  <si>
    <t>cornell</t>
  </si>
  <si>
    <t>dot</t>
  </si>
  <si>
    <t>edu</t>
  </si>
  <si>
    <t>This will vary from chip to chip &amp; depending on your ADC setup parameters; your results may vary!</t>
  </si>
  <si>
    <t>Author: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</si>
</sst>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Level 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Sheet1!$A$7:$A$16</c:f>
              <c:numCache>
                <c:formatCode>General</c:formatCode>
                <c:ptCount val="10"/>
                <c:pt idx="0">
                  <c:v>132</c:v>
                </c:pt>
                <c:pt idx="1">
                  <c:v>140</c:v>
                </c:pt>
                <c:pt idx="2">
                  <c:v>147</c:v>
                </c:pt>
                <c:pt idx="3">
                  <c:v>160</c:v>
                </c:pt>
                <c:pt idx="4">
                  <c:v>193</c:v>
                </c:pt>
                <c:pt idx="5">
                  <c:v>235</c:v>
                </c:pt>
                <c:pt idx="6">
                  <c:v>287</c:v>
                </c:pt>
                <c:pt idx="7">
                  <c:v>374</c:v>
                </c:pt>
                <c:pt idx="8">
                  <c:v>538</c:v>
                </c:pt>
                <c:pt idx="9">
                  <c:v>690</c:v>
                </c:pt>
              </c:numCache>
            </c:numRef>
          </c:xVal>
          <c:yVal>
            <c:numRef>
              <c:f>Sheet1!$B$7:$B$16</c:f>
              <c:numCache>
                <c:formatCode>General</c:formatCode>
                <c:ptCount val="10"/>
                <c:pt idx="0">
                  <c:v>0</c:v>
                </c:pt>
                <c:pt idx="1">
                  <c:v>56</c:v>
                </c:pt>
                <c:pt idx="2">
                  <c:v>100</c:v>
                </c:pt>
                <c:pt idx="3">
                  <c:v>180</c:v>
                </c:pt>
                <c:pt idx="4">
                  <c:v>390</c:v>
                </c:pt>
                <c:pt idx="5">
                  <c:v>680</c:v>
                </c:pt>
                <c:pt idx="6">
                  <c:v>1000</c:v>
                </c:pt>
                <c:pt idx="7">
                  <c:v>1500</c:v>
                </c:pt>
                <c:pt idx="8">
                  <c:v>2500</c:v>
                </c:pt>
                <c:pt idx="9">
                  <c:v>3300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0F-4E6C-8077-479B97185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085952"/>
        <c:axId val="396086280"/>
      </c:scatterChart>
      <c:valAx>
        <c:axId val="39608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086280"/>
        <c:crosses val="autoZero"/>
        <c:crossBetween val="midCat"/>
      </c:valAx>
      <c:valAx>
        <c:axId val="39608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08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Level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1377515310586175E-2"/>
                  <c:y val="-5.4228855721393035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Sheet1!$A$23:$A$33</c:f>
              <c:numCache>
                <c:formatCode>General</c:formatCode>
                <c:ptCount val="11"/>
                <c:pt idx="1">
                  <c:v>123</c:v>
                </c:pt>
                <c:pt idx="2">
                  <c:v>173</c:v>
                </c:pt>
                <c:pt idx="3">
                  <c:v>257</c:v>
                </c:pt>
                <c:pt idx="4">
                  <c:v>339</c:v>
                </c:pt>
                <c:pt idx="5">
                  <c:v>379</c:v>
                </c:pt>
                <c:pt idx="6">
                  <c:v>560</c:v>
                </c:pt>
                <c:pt idx="7">
                  <c:v>783</c:v>
                </c:pt>
                <c:pt idx="8">
                  <c:v>913</c:v>
                </c:pt>
              </c:numCache>
            </c:numRef>
          </c:xVal>
          <c:yVal>
            <c:numRef>
              <c:f>Sheet1!$B$23:$B$33</c:f>
              <c:numCache>
                <c:formatCode>General</c:formatCode>
                <c:ptCount val="11"/>
                <c:pt idx="1">
                  <c:v>6800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22000</c:v>
                </c:pt>
                <c:pt idx="6">
                  <c:v>33000</c:v>
                </c:pt>
                <c:pt idx="7">
                  <c:v>47000</c:v>
                </c:pt>
                <c:pt idx="8">
                  <c:v>56000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F5-4028-938F-31B98C30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06592"/>
        <c:axId val="384906920"/>
      </c:scatterChart>
      <c:valAx>
        <c:axId val="38490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06920"/>
        <c:crosses val="autoZero"/>
        <c:crossBetween val="midCat"/>
      </c:valAx>
      <c:valAx>
        <c:axId val="38490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0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Level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1122922134733158E-2"/>
                  <c:y val="-1.43055555555555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Sheet1!$A$37:$A$44</c:f>
              <c:numCache>
                <c:formatCode>General</c:formatCode>
                <c:ptCount val="8"/>
                <c:pt idx="0">
                  <c:v>112</c:v>
                </c:pt>
                <c:pt idx="1">
                  <c:v>124</c:v>
                </c:pt>
                <c:pt idx="2">
                  <c:v>135</c:v>
                </c:pt>
                <c:pt idx="3">
                  <c:v>298</c:v>
                </c:pt>
                <c:pt idx="4">
                  <c:v>363</c:v>
                </c:pt>
                <c:pt idx="5">
                  <c:v>544</c:v>
                </c:pt>
                <c:pt idx="6">
                  <c:v>762</c:v>
                </c:pt>
                <c:pt idx="7">
                  <c:v>908</c:v>
                </c:pt>
              </c:numCache>
            </c:numRef>
          </c:xVal>
          <c:yVal>
            <c:numRef>
              <c:f>Sheet1!$B$37:$B$44</c:f>
              <c:numCache>
                <c:formatCode>General</c:formatCode>
                <c:ptCount val="8"/>
                <c:pt idx="0">
                  <c:v>68000</c:v>
                </c:pt>
                <c:pt idx="1">
                  <c:v>75000</c:v>
                </c:pt>
                <c:pt idx="2">
                  <c:v>82000</c:v>
                </c:pt>
                <c:pt idx="3">
                  <c:v>180000</c:v>
                </c:pt>
                <c:pt idx="4">
                  <c:v>220000</c:v>
                </c:pt>
                <c:pt idx="5">
                  <c:v>330000</c:v>
                </c:pt>
                <c:pt idx="6">
                  <c:v>470000</c:v>
                </c:pt>
                <c:pt idx="7">
                  <c:v>560000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CD-4C4A-A9ED-01042BB3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138200"/>
        <c:axId val="393135904"/>
      </c:scatterChart>
      <c:valAx>
        <c:axId val="393138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35904"/>
        <c:crosses val="autoZero"/>
        <c:crossBetween val="midCat"/>
      </c:valAx>
      <c:valAx>
        <c:axId val="39313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38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Level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Sheet1!$A$52:$A$57</c:f>
              <c:numCache>
                <c:formatCode>General</c:formatCode>
                <c:ptCount val="6"/>
                <c:pt idx="0">
                  <c:v>119</c:v>
                </c:pt>
                <c:pt idx="1">
                  <c:v>170</c:v>
                </c:pt>
                <c:pt idx="2">
                  <c:v>298</c:v>
                </c:pt>
                <c:pt idx="3">
                  <c:v>397</c:v>
                </c:pt>
                <c:pt idx="4">
                  <c:v>454</c:v>
                </c:pt>
                <c:pt idx="5">
                  <c:v>489</c:v>
                </c:pt>
              </c:numCache>
            </c:numRef>
          </c:xVal>
          <c:yVal>
            <c:numRef>
              <c:f>Sheet1!$B$52:$B$57</c:f>
              <c:numCache>
                <c:formatCode>General</c:formatCode>
                <c:ptCount val="6"/>
                <c:pt idx="0">
                  <c:v>680000</c:v>
                </c:pt>
                <c:pt idx="1">
                  <c:v>1000000</c:v>
                </c:pt>
                <c:pt idx="2">
                  <c:v>2000000</c:v>
                </c:pt>
                <c:pt idx="3">
                  <c:v>3300000</c:v>
                </c:pt>
                <c:pt idx="4">
                  <c:v>4700000</c:v>
                </c:pt>
                <c:pt idx="5">
                  <c:v>5600000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43-4BEA-B01B-12A53E2A4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878752"/>
        <c:axId val="524880720"/>
      </c:scatterChart>
      <c:valAx>
        <c:axId val="52487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80720"/>
        <c:crosses val="autoZero"/>
        <c:crossBetween val="midCat"/>
      </c:valAx>
      <c:valAx>
        <c:axId val="52488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87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271462</xdr:colOff>
      <xdr:row>4</xdr:row>
      <xdr:rowOff>9525</xdr:rowOff>
    </xdr:from>
    <xdr:to>
      <xdr:col>12</xdr:col>
      <xdr:colOff>576262</xdr:colOff>
      <xdr:row>18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</xdr:colOff>
      <xdr:row>20</xdr:row>
      <xdr:rowOff>57150</xdr:rowOff>
    </xdr:from>
    <xdr:to>
      <xdr:col>12</xdr:col>
      <xdr:colOff>328612</xdr:colOff>
      <xdr:row>33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595312</xdr:colOff>
      <xdr:row>34</xdr:row>
      <xdr:rowOff>104775</xdr:rowOff>
    </xdr:from>
    <xdr:to>
      <xdr:col>12</xdr:col>
      <xdr:colOff>290512</xdr:colOff>
      <xdr:row>48</xdr:row>
      <xdr:rowOff>180975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566737</xdr:colOff>
      <xdr:row>50</xdr:row>
      <xdr:rowOff>47625</xdr:rowOff>
    </xdr:from>
    <xdr:to>
      <xdr:col>12</xdr:col>
      <xdr:colOff>261937</xdr:colOff>
      <xdr:row>64</xdr:row>
      <xdr:rowOff>123825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C4" sqref="C4"/>
    </sheetView>
  </sheetViews>
  <sheetFormatPr defaultRowHeight="15" x14ac:dyDescent="0.25"/>
  <cols>
    <col min="2" max="2" width="18.28515625" customWidth="1"/>
    <col min="3" max="3" width="18.7109375" customWidth="1"/>
  </cols>
  <sheetData>
    <row r="1" spans="1:8" x14ac:dyDescent="0.25">
      <c r="A1" t="s">
        <v>10</v>
      </c>
    </row>
    <row r="2" spans="1:8" x14ac:dyDescent="0.25">
      <c r="A2" t="s">
        <v>17</v>
      </c>
    </row>
    <row r="3" spans="1:8" x14ac:dyDescent="0.25">
      <c r="A3" t="s">
        <v>18</v>
      </c>
      <c r="B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</row>
    <row r="5" spans="1:8" x14ac:dyDescent="0.25">
      <c r="B5" t="s">
        <v>0</v>
      </c>
    </row>
    <row r="6" spans="1:8" x14ac:dyDescent="0.25">
      <c r="A6" t="s">
        <v>2</v>
      </c>
      <c r="B6" t="s">
        <v>1</v>
      </c>
      <c r="C6" t="s">
        <v>3</v>
      </c>
      <c r="D6" t="s">
        <v>5</v>
      </c>
    </row>
    <row r="7" spans="1:8" x14ac:dyDescent="0.25">
      <c r="A7">
        <v>132</v>
      </c>
      <c r="B7">
        <v>0</v>
      </c>
      <c r="C7">
        <f>5.9714*A7-758.7</f>
        <v>29.524799999999914</v>
      </c>
      <c r="D7" t="s">
        <v>8</v>
      </c>
    </row>
    <row r="8" spans="1:8" x14ac:dyDescent="0.25">
      <c r="A8">
        <v>140</v>
      </c>
      <c r="B8">
        <v>56</v>
      </c>
      <c r="C8">
        <f t="shared" ref="C8:C16" si="0">5.9714*A8-758.7</f>
        <v>77.295999999999935</v>
      </c>
      <c r="D8">
        <f>(B8-C8)/B8</f>
        <v>-0.38028571428571312</v>
      </c>
    </row>
    <row r="9" spans="1:8" x14ac:dyDescent="0.25">
      <c r="A9">
        <v>147</v>
      </c>
      <c r="B9">
        <v>100</v>
      </c>
      <c r="C9">
        <f t="shared" si="0"/>
        <v>119.09579999999994</v>
      </c>
      <c r="D9">
        <f t="shared" ref="D9:D16" si="1">(B9-C9)/B9</f>
        <v>-0.19095799999999941</v>
      </c>
    </row>
    <row r="10" spans="1:8" x14ac:dyDescent="0.25">
      <c r="A10">
        <v>160</v>
      </c>
      <c r="B10">
        <v>180</v>
      </c>
      <c r="C10">
        <f t="shared" si="0"/>
        <v>196.72399999999993</v>
      </c>
      <c r="D10">
        <f t="shared" si="1"/>
        <v>-9.2911111111110736E-2</v>
      </c>
    </row>
    <row r="11" spans="1:8" x14ac:dyDescent="0.25">
      <c r="A11">
        <v>193</v>
      </c>
      <c r="B11">
        <v>390</v>
      </c>
      <c r="C11">
        <f t="shared" si="0"/>
        <v>393.78019999999992</v>
      </c>
      <c r="D11">
        <f t="shared" si="1"/>
        <v>-9.6928205128203136E-3</v>
      </c>
    </row>
    <row r="12" spans="1:8" x14ac:dyDescent="0.25">
      <c r="A12">
        <v>235</v>
      </c>
      <c r="B12">
        <v>680</v>
      </c>
      <c r="C12">
        <f t="shared" si="0"/>
        <v>644.57899999999995</v>
      </c>
      <c r="D12">
        <f t="shared" si="1"/>
        <v>5.208970588235301E-2</v>
      </c>
    </row>
    <row r="13" spans="1:8" x14ac:dyDescent="0.25">
      <c r="A13">
        <v>287</v>
      </c>
      <c r="B13">
        <v>1000</v>
      </c>
      <c r="C13">
        <f t="shared" si="0"/>
        <v>955.09179999999992</v>
      </c>
      <c r="D13">
        <f t="shared" si="1"/>
        <v>4.4908200000000079E-2</v>
      </c>
    </row>
    <row r="14" spans="1:8" x14ac:dyDescent="0.25">
      <c r="A14">
        <v>374</v>
      </c>
      <c r="B14">
        <v>1500</v>
      </c>
      <c r="C14">
        <f t="shared" si="0"/>
        <v>1474.6036000000001</v>
      </c>
      <c r="D14">
        <f t="shared" si="1"/>
        <v>1.6930933333333238E-2</v>
      </c>
    </row>
    <row r="15" spans="1:8" x14ac:dyDescent="0.25">
      <c r="A15">
        <v>538</v>
      </c>
      <c r="B15">
        <v>2500</v>
      </c>
      <c r="C15">
        <f t="shared" si="0"/>
        <v>2453.9132</v>
      </c>
      <c r="D15">
        <f t="shared" si="1"/>
        <v>1.8434720000000016E-2</v>
      </c>
    </row>
    <row r="16" spans="1:8" x14ac:dyDescent="0.25">
      <c r="A16">
        <v>690</v>
      </c>
      <c r="B16">
        <v>3300</v>
      </c>
      <c r="C16">
        <f t="shared" si="0"/>
        <v>3361.5659999999998</v>
      </c>
      <c r="D16">
        <f t="shared" si="1"/>
        <v>-1.8656363636363575E-2</v>
      </c>
    </row>
    <row r="21" spans="1:4" x14ac:dyDescent="0.25">
      <c r="B21" t="s">
        <v>4</v>
      </c>
    </row>
    <row r="22" spans="1:4" x14ac:dyDescent="0.25">
      <c r="A22" t="s">
        <v>2</v>
      </c>
      <c r="B22" t="s">
        <v>1</v>
      </c>
      <c r="C22" t="s">
        <v>3</v>
      </c>
      <c r="D22" t="s">
        <v>7</v>
      </c>
    </row>
    <row r="24" spans="1:4" x14ac:dyDescent="0.25">
      <c r="A24">
        <v>123</v>
      </c>
      <c r="B24">
        <v>6800</v>
      </c>
      <c r="C24">
        <f>61.661*A24-959.92</f>
        <v>6624.3829999999998</v>
      </c>
      <c r="D24">
        <f>(B24-C24)/B24</f>
        <v>2.5826029411764734E-2</v>
      </c>
    </row>
    <row r="25" spans="1:4" x14ac:dyDescent="0.25">
      <c r="A25">
        <v>173</v>
      </c>
      <c r="B25">
        <v>10000</v>
      </c>
      <c r="C25">
        <f t="shared" ref="C25:C31" si="2">61.661*A25-959.92</f>
        <v>9707.4330000000009</v>
      </c>
      <c r="D25">
        <f t="shared" ref="D25:D57" si="3">(B25-C25)/B25</f>
        <v>2.925669999999991E-2</v>
      </c>
    </row>
    <row r="26" spans="1:4" x14ac:dyDescent="0.25">
      <c r="A26">
        <v>257</v>
      </c>
      <c r="B26">
        <v>15000</v>
      </c>
      <c r="C26">
        <f t="shared" si="2"/>
        <v>14886.957</v>
      </c>
      <c r="D26">
        <f t="shared" si="3"/>
        <v>7.5361999999999773E-3</v>
      </c>
    </row>
    <row r="27" spans="1:4" x14ac:dyDescent="0.25">
      <c r="A27">
        <v>339</v>
      </c>
      <c r="B27">
        <v>20000</v>
      </c>
      <c r="C27">
        <f t="shared" si="2"/>
        <v>19943.159000000003</v>
      </c>
      <c r="D27">
        <f t="shared" si="3"/>
        <v>2.8420499999998357E-3</v>
      </c>
    </row>
    <row r="28" spans="1:4" x14ac:dyDescent="0.25">
      <c r="A28">
        <v>379</v>
      </c>
      <c r="B28">
        <v>22000</v>
      </c>
      <c r="C28">
        <f t="shared" si="2"/>
        <v>22409.599000000002</v>
      </c>
      <c r="D28">
        <f t="shared" si="3"/>
        <v>-1.8618136363636455E-2</v>
      </c>
    </row>
    <row r="29" spans="1:4" x14ac:dyDescent="0.25">
      <c r="A29">
        <v>560</v>
      </c>
      <c r="B29">
        <v>33000</v>
      </c>
      <c r="C29">
        <f t="shared" si="2"/>
        <v>33570.240000000005</v>
      </c>
      <c r="D29">
        <f t="shared" si="3"/>
        <v>-1.728000000000016E-2</v>
      </c>
    </row>
    <row r="30" spans="1:4" x14ac:dyDescent="0.25">
      <c r="A30">
        <v>783</v>
      </c>
      <c r="B30">
        <v>47000</v>
      </c>
      <c r="C30">
        <f t="shared" si="2"/>
        <v>47320.643000000004</v>
      </c>
      <c r="D30">
        <f t="shared" si="3"/>
        <v>-6.8221914893617803E-3</v>
      </c>
    </row>
    <row r="31" spans="1:4" x14ac:dyDescent="0.25">
      <c r="A31">
        <v>913</v>
      </c>
      <c r="B31">
        <v>56000</v>
      </c>
      <c r="C31">
        <f t="shared" si="2"/>
        <v>55336.573000000004</v>
      </c>
      <c r="D31">
        <f t="shared" si="3"/>
        <v>1.1846910714285643E-2</v>
      </c>
    </row>
    <row r="35" spans="1:4" x14ac:dyDescent="0.25">
      <c r="B35" t="s">
        <v>6</v>
      </c>
    </row>
    <row r="36" spans="1:4" x14ac:dyDescent="0.25">
      <c r="A36" t="s">
        <v>2</v>
      </c>
      <c r="B36" t="s">
        <v>1</v>
      </c>
      <c r="C36" t="s">
        <v>3</v>
      </c>
      <c r="D36" t="s">
        <v>7</v>
      </c>
    </row>
    <row r="37" spans="1:4" x14ac:dyDescent="0.25">
      <c r="A37">
        <v>112</v>
      </c>
      <c r="B37">
        <v>68000</v>
      </c>
      <c r="C37">
        <f>618.12*A37-2679.1</f>
        <v>66550.34</v>
      </c>
      <c r="D37">
        <f t="shared" si="3"/>
        <v>2.1318529411764757E-2</v>
      </c>
    </row>
    <row r="38" spans="1:4" x14ac:dyDescent="0.25">
      <c r="A38">
        <v>124</v>
      </c>
      <c r="B38">
        <v>75000</v>
      </c>
      <c r="C38">
        <f t="shared" ref="C38:C44" si="4">618.12*A38-2679.1</f>
        <v>73967.78</v>
      </c>
      <c r="D38">
        <f t="shared" si="3"/>
        <v>1.3762933333333349E-2</v>
      </c>
    </row>
    <row r="39" spans="1:4" x14ac:dyDescent="0.25">
      <c r="A39">
        <v>135</v>
      </c>
      <c r="B39">
        <v>82000</v>
      </c>
      <c r="C39">
        <f t="shared" si="4"/>
        <v>80767.099999999991</v>
      </c>
      <c r="D39">
        <f t="shared" si="3"/>
        <v>1.5035365853658642E-2</v>
      </c>
    </row>
    <row r="40" spans="1:4" x14ac:dyDescent="0.25">
      <c r="A40">
        <v>298</v>
      </c>
      <c r="B40">
        <v>180000</v>
      </c>
      <c r="C40">
        <f t="shared" si="4"/>
        <v>181520.66</v>
      </c>
      <c r="D40">
        <f t="shared" si="3"/>
        <v>-8.4481111111111302E-3</v>
      </c>
    </row>
    <row r="41" spans="1:4" x14ac:dyDescent="0.25">
      <c r="A41">
        <v>363</v>
      </c>
      <c r="B41">
        <v>220000</v>
      </c>
      <c r="C41">
        <f t="shared" si="4"/>
        <v>221698.46</v>
      </c>
      <c r="D41">
        <f t="shared" si="3"/>
        <v>-7.7202727272726902E-3</v>
      </c>
    </row>
    <row r="42" spans="1:4" x14ac:dyDescent="0.25">
      <c r="A42">
        <v>544</v>
      </c>
      <c r="B42">
        <v>330000</v>
      </c>
      <c r="C42">
        <f t="shared" si="4"/>
        <v>333578.18000000005</v>
      </c>
      <c r="D42">
        <f t="shared" si="3"/>
        <v>-1.0842969696969853E-2</v>
      </c>
    </row>
    <row r="43" spans="1:4" x14ac:dyDescent="0.25">
      <c r="A43">
        <v>762</v>
      </c>
      <c r="B43">
        <v>470000</v>
      </c>
      <c r="C43">
        <f t="shared" si="4"/>
        <v>468328.34</v>
      </c>
      <c r="D43">
        <f t="shared" si="3"/>
        <v>3.5567234042552646E-3</v>
      </c>
    </row>
    <row r="44" spans="1:4" x14ac:dyDescent="0.25">
      <c r="A44">
        <v>908</v>
      </c>
      <c r="B44">
        <v>560000</v>
      </c>
      <c r="C44">
        <f t="shared" si="4"/>
        <v>558573.86</v>
      </c>
      <c r="D44">
        <f t="shared" si="3"/>
        <v>2.5466785714285964E-3</v>
      </c>
    </row>
    <row r="49" spans="1:16" x14ac:dyDescent="0.25">
      <c r="P49">
        <f>9+8+8+6</f>
        <v>31</v>
      </c>
    </row>
    <row r="50" spans="1:16" x14ac:dyDescent="0.25">
      <c r="B50" t="s">
        <v>9</v>
      </c>
    </row>
    <row r="51" spans="1:16" x14ac:dyDescent="0.25">
      <c r="A51" t="s">
        <v>2</v>
      </c>
      <c r="B51" t="s">
        <v>1</v>
      </c>
      <c r="C51" t="s">
        <v>3</v>
      </c>
    </row>
    <row r="52" spans="1:16" x14ac:dyDescent="0.25">
      <c r="A52">
        <v>119</v>
      </c>
      <c r="B52">
        <v>680000</v>
      </c>
      <c r="C52">
        <f>0.0848*A52*A52*A52-44.692*A52*A52+14147*A52-518275</f>
        <v>675236.07120000012</v>
      </c>
      <c r="D52">
        <f t="shared" si="3"/>
        <v>7.005777647058644E-3</v>
      </c>
    </row>
    <row r="53" spans="1:16" x14ac:dyDescent="0.25">
      <c r="A53">
        <v>170</v>
      </c>
      <c r="B53">
        <v>1000000</v>
      </c>
      <c r="C53">
        <f t="shared" ref="C53:C57" si="5">0.0848*A53*A53*A53-44.692*A53*A53+14147*A53-518275</f>
        <v>1011738.6000000001</v>
      </c>
      <c r="D53">
        <f t="shared" si="3"/>
        <v>-1.1738600000000094E-2</v>
      </c>
    </row>
    <row r="54" spans="1:16" x14ac:dyDescent="0.25">
      <c r="A54">
        <v>298</v>
      </c>
      <c r="B54">
        <v>2000000</v>
      </c>
      <c r="C54">
        <f t="shared" si="5"/>
        <v>1972815.2335999995</v>
      </c>
      <c r="D54">
        <f t="shared" si="3"/>
        <v>1.3592383200000273E-2</v>
      </c>
    </row>
    <row r="55" spans="1:16" x14ac:dyDescent="0.25">
      <c r="A55">
        <v>397</v>
      </c>
      <c r="B55">
        <v>3300000</v>
      </c>
      <c r="C55">
        <f t="shared" si="5"/>
        <v>3360224.1223999998</v>
      </c>
      <c r="D55">
        <f t="shared" si="3"/>
        <v>-1.8249734060605989E-2</v>
      </c>
    </row>
    <row r="56" spans="1:16" x14ac:dyDescent="0.25">
      <c r="A56">
        <v>454</v>
      </c>
      <c r="B56">
        <v>4700000</v>
      </c>
      <c r="C56">
        <f t="shared" si="5"/>
        <v>4628027.8352000006</v>
      </c>
      <c r="D56">
        <f t="shared" si="3"/>
        <v>1.5313226553191372E-2</v>
      </c>
    </row>
    <row r="57" spans="1:16" x14ac:dyDescent="0.25">
      <c r="A57">
        <v>489</v>
      </c>
      <c r="B57">
        <v>5600000</v>
      </c>
      <c r="C57">
        <f t="shared" si="5"/>
        <v>5628490.599200001</v>
      </c>
      <c r="D57">
        <f t="shared" si="3"/>
        <v>-5.0876070000001761E-3</v>
      </c>
      <c r="G57" s="1"/>
    </row>
    <row r="58" spans="1:16" x14ac:dyDescent="0.25">
      <c r="G58" s="1"/>
    </row>
    <row r="59" spans="1:16" x14ac:dyDescent="0.25">
      <c r="G59" s="1"/>
    </row>
    <row r="60" spans="1:16" x14ac:dyDescent="0.25">
      <c r="G60" s="1"/>
    </row>
    <row r="61" spans="1:16" x14ac:dyDescent="0.25">
      <c r="G61" s="1"/>
    </row>
    <row r="62" spans="1:16" x14ac:dyDescent="0.25">
      <c r="G62" s="1"/>
    </row>
    <row r="63" spans="1:16" x14ac:dyDescent="0.25">
      <c r="G63" s="1"/>
    </row>
    <row r="64" spans="1:16" x14ac:dyDescent="0.25">
      <c r="G64" s="1"/>
    </row>
    <row r="65" spans="7:7" x14ac:dyDescent="0.25">
      <c r="G6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2016-11-26T16:00:10Z</dcterms:created>
  <dcterms:modified xsi:type="dcterms:W3CDTF">2016-12-07T17:40:23Z</dcterms:modified>
</cp:coreProperties>
</file>